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EDDYK\AppData\Roaming\OpenText\DM\Temp\"/>
    </mc:Choice>
  </mc:AlternateContent>
  <xr:revisionPtr revIDLastSave="0" documentId="8_{74CCF345-99DC-4BE0-BC94-B6870E5720DB}" xr6:coauthVersionLast="47" xr6:coauthVersionMax="47" xr10:uidLastSave="{00000000-0000-0000-0000-000000000000}"/>
  <bookViews>
    <workbookView xWindow="28680" yWindow="1860" windowWidth="29040" windowHeight="15840" xr2:uid="{00000000-000D-0000-FFFF-FFFF00000000}"/>
  </bookViews>
  <sheets>
    <sheet name="Estimator - Reconfig Lo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D10" i="1" l="1"/>
  <c r="D12" i="1" s="1"/>
  <c r="D35" i="1" l="1"/>
  <c r="D34" i="1"/>
  <c r="D18" i="1"/>
  <c r="D20" i="1" s="1"/>
  <c r="D32" i="1"/>
  <c r="A16" i="1"/>
  <c r="A17" i="1" s="1"/>
  <c r="A18" i="1" s="1"/>
  <c r="A19" i="1" s="1"/>
  <c r="D14" i="1"/>
  <c r="A22" i="1" l="1"/>
  <c r="A23" i="1" s="1"/>
  <c r="A24" i="1" s="1"/>
  <c r="A25" i="1" s="1"/>
  <c r="A26" i="1" s="1"/>
  <c r="A27" i="1" s="1"/>
  <c r="A28" i="1" s="1"/>
  <c r="A29" i="1" s="1"/>
  <c r="A30" i="1" s="1"/>
  <c r="A31" i="1" s="1"/>
  <c r="A34" i="1" s="1"/>
  <c r="A35" i="1" s="1"/>
  <c r="A36" i="1" s="1"/>
  <c r="A37" i="1" s="1"/>
  <c r="A38" i="1" s="1"/>
  <c r="D39" i="1"/>
  <c r="D40" i="1"/>
  <c r="D41" i="1" s="1"/>
  <c r="D42" i="1" s="1"/>
</calcChain>
</file>

<file path=xl/sharedStrings.xml><?xml version="1.0" encoding="utf-8"?>
<sst xmlns="http://schemas.openxmlformats.org/spreadsheetml/2006/main" count="71" uniqueCount="64">
  <si>
    <t>Logan City Council</t>
  </si>
  <si>
    <t>council@logan.qld.gov.au</t>
  </si>
  <si>
    <t>PO Box 3226 Logan Central QLD  4114</t>
  </si>
  <si>
    <t>STAGE 1 - PLANNING APPLICATION</t>
  </si>
  <si>
    <t>Application fees (Reconfiguring a lot)</t>
  </si>
  <si>
    <t>Consultancy fees for preparation of plans and other documentation</t>
  </si>
  <si>
    <t>Total Stage 1 (Planning) costs</t>
  </si>
  <si>
    <t>STAGE 2 - OPERATIONAL WORKS</t>
  </si>
  <si>
    <t>Survey fees</t>
  </si>
  <si>
    <t>Engineering/landscape architect fees</t>
  </si>
  <si>
    <t>Electrical fees</t>
  </si>
  <si>
    <t>Enter number of lots 
(e.g. if 1 into 4, enter 4)</t>
  </si>
  <si>
    <t>Enter fee if applicable:</t>
  </si>
  <si>
    <t>Enter engineer's estimated fee if applicable:</t>
  </si>
  <si>
    <t>Enter surveyor's estimated fee if applicable:</t>
  </si>
  <si>
    <t>07 3412 5269</t>
  </si>
  <si>
    <t xml:space="preserve">  Phone</t>
  </si>
  <si>
    <t xml:space="preserve">  Email</t>
  </si>
  <si>
    <t xml:space="preserve">  Web</t>
  </si>
  <si>
    <t>STAGE 3 - SITE WORKS</t>
  </si>
  <si>
    <t>Roadworks, drainage and landscaping</t>
  </si>
  <si>
    <t>Stormwater access to street through neighbouring premises</t>
  </si>
  <si>
    <t>Water supply works</t>
  </si>
  <si>
    <t>Sewerage</t>
  </si>
  <si>
    <t>Electricity services</t>
  </si>
  <si>
    <t>Telecommunication services</t>
  </si>
  <si>
    <t>Engineering design and supervision</t>
  </si>
  <si>
    <t>Site surveys</t>
  </si>
  <si>
    <t>Water connection fees</t>
  </si>
  <si>
    <t>Sewer connection</t>
  </si>
  <si>
    <t>As estimated by Council</t>
  </si>
  <si>
    <t>Enter engineer's estimate if applicable</t>
  </si>
  <si>
    <t>Enter allowance for compensation</t>
  </si>
  <si>
    <t>Total Stage 3 (Site works) costs</t>
  </si>
  <si>
    <t>Total Stage 2 (Op works) costs</t>
  </si>
  <si>
    <t>Enter consultant's estimated fee:</t>
  </si>
  <si>
    <t>STAGE 4 - PLAN ENDORSEMENT</t>
  </si>
  <si>
    <t>Application fees (Operational Works) - per lot</t>
  </si>
  <si>
    <t>Plan sealing fees - per lot</t>
  </si>
  <si>
    <t>Access Easement / Easement fee</t>
  </si>
  <si>
    <t>per application</t>
  </si>
  <si>
    <t>Easement documents - Solicitors' fees</t>
  </si>
  <si>
    <t>Enter solicitor's estimate</t>
  </si>
  <si>
    <t>Land Titles Office - fees for lodgement and registration.</t>
  </si>
  <si>
    <t>https://www.business.qld.gov.au/industry/titles-property-construction/titles-property/fee-calculator</t>
  </si>
  <si>
    <t>Total Stage 4 (Plan endorsement) costs</t>
  </si>
  <si>
    <t>Add 10% contingency</t>
  </si>
  <si>
    <t>Sub-total (Stage 1 to 4)</t>
  </si>
  <si>
    <t>Estimated total project cost</t>
  </si>
  <si>
    <t>Document Reference:  #11367598</t>
  </si>
  <si>
    <t>https://loganhub.com.au/</t>
  </si>
  <si>
    <r>
      <t xml:space="preserve">Infrastructure Charges - please see Council's website (search Infrastructure planning &amp; charges) for more information.  </t>
    </r>
    <r>
      <rPr>
        <i/>
        <sz val="10"/>
        <color theme="1"/>
        <rFont val="Arial"/>
        <family val="2"/>
      </rPr>
      <t>To calculate the applicable infrastructure charges for your proposed development please use Council's online estimator - select Infrastructure Charges Estimate from the Logan PD Hub home page and follow the instructions/prompts.</t>
    </r>
  </si>
  <si>
    <t>logan.qld.gov.au</t>
  </si>
  <si>
    <t>Base fee (code assessable application)</t>
  </si>
  <si>
    <t>Base fee (impact assessable application)</t>
  </si>
  <si>
    <t>C</t>
  </si>
  <si>
    <r>
      <t xml:space="preserve">Category (level) of assessment:
- if Code, please enter </t>
    </r>
    <r>
      <rPr>
        <b/>
        <sz val="11"/>
        <color theme="1"/>
        <rFont val="Arial"/>
        <family val="2"/>
      </rPr>
      <t>C</t>
    </r>
    <r>
      <rPr>
        <sz val="11"/>
        <color theme="1"/>
        <rFont val="Arial"/>
        <family val="2"/>
      </rPr>
      <t xml:space="preserve">
- if Impact, please enter </t>
    </r>
    <r>
      <rPr>
        <b/>
        <sz val="11"/>
        <color theme="1"/>
        <rFont val="Arial"/>
        <family val="2"/>
      </rPr>
      <t>I</t>
    </r>
  </si>
  <si>
    <t>per lot fee for impact assessable applications</t>
  </si>
  <si>
    <t>per lot fee for code assessable applications</t>
  </si>
  <si>
    <t>Checklist - Cost Estimate for Reconfiguration of Lot Works (Subdivision)</t>
  </si>
  <si>
    <t>Total planning application fee</t>
  </si>
  <si>
    <t>2023/2024</t>
  </si>
  <si>
    <t>INSTRUCTIONS:
Please enter the relevant information into the amber shaded cells - formulae will do the rest.</t>
  </si>
  <si>
    <t>This tool is a guide only, to assist with your planning and feasibility assessments for a proposed development. It does not represent a formal quotation or an invoice for payment, nor does it imply support for the proposed development. Council does not warrant the accuracy, completeness or currency of this information and accepts no responsibility for, or in connection with, any loss or damage suffered as a result of any inaccuracies, errors or omissions, or your reliance on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</si>
</sst>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Red]\(&quot;$&quot;#,##0\)"/>
    <numFmt numFmtId="165" formatCode="_(&quot;$&quot;* #,##0.00_);_(&quot;$&quot;* \(#,##0.00\);_(&quot;$&quot;* &quot;-&quot;??_);_(@_)"/>
  </numFmts>
  <fonts count="16"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4"/>
      <color theme="0"/>
      <name val="Arial"/>
      <family val="2"/>
    </font>
    <font>
      <u/>
      <sz val="11"/>
      <color theme="10"/>
      <name val="Arial"/>
      <family val="2"/>
    </font>
    <font>
      <i/>
      <sz val="10"/>
      <color rgb="FF002060"/>
      <name val="Arial"/>
      <family val="2"/>
    </font>
    <font>
      <sz val="8"/>
      <color theme="1"/>
      <name val="Arial"/>
      <family val="2"/>
    </font>
    <font>
      <i/>
      <sz val="10"/>
      <color theme="1"/>
      <name val="Arial"/>
      <family val="2"/>
    </font>
    <font>
      <u/>
      <sz val="10"/>
      <color theme="10"/>
      <name val="Arial"/>
      <family val="2"/>
    </font>
    <font>
      <b/>
      <sz val="12"/>
      <color theme="1"/>
      <name val="Arial"/>
      <family val="2"/>
    </font>
    <font>
      <b/>
      <sz val="14"/>
      <color theme="1"/>
      <name val="Arial"/>
      <family val="2"/>
    </font>
    <font>
      <b/>
      <u/>
      <sz val="11"/>
      <color theme="0"/>
      <name val="Arial"/>
      <family val="2"/>
    </font>
    <font>
      <b/>
      <sz val="25"/>
      <color theme="0"/>
      <name val="Arial"/>
      <family val="2"/>
    </font>
    <font>
      <u/>
      <sz val="11"/>
      <color theme="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7A042"/>
        <bgColor indexed="64"/>
      </patternFill>
    </fill>
    <fill>
      <patternFill patternType="solid">
        <fgColor rgb="FF004173"/>
        <bgColor indexed="64"/>
      </patternFill>
    </fill>
    <fill>
      <patternFill patternType="solid">
        <fgColor rgb="FFFEC95A"/>
        <bgColor indexed="64"/>
      </patternFill>
    </fill>
    <fill>
      <patternFill patternType="solid">
        <fgColor rgb="FF420A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5" fontId="1" fillId="0" borderId="0" applyFont="0" applyFill="0" applyBorder="0" applyAlignment="0" applyProtection="0"/>
    <xf numFmtId="0" fontId="6" fillId="0" borderId="0" applyNumberFormat="0" applyFill="0" applyBorder="0" applyAlignment="0" applyProtection="0"/>
  </cellStyleXfs>
  <cellXfs count="60">
    <xf numFmtId="0" fontId="0" fillId="0" borderId="0" xfId="0"/>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top" wrapText="1"/>
    </xf>
    <xf numFmtId="0" fontId="0" fillId="0" borderId="0" xfId="0" applyAlignment="1">
      <alignment wrapText="1"/>
    </xf>
    <xf numFmtId="0" fontId="3" fillId="0" borderId="0" xfId="0" applyFont="1"/>
    <xf numFmtId="0" fontId="0" fillId="0" borderId="0" xfId="0"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7" fillId="0" borderId="1" xfId="0" applyFont="1" applyBorder="1" applyAlignment="1">
      <alignment horizontal="right" wrapText="1"/>
    </xf>
    <xf numFmtId="0" fontId="3" fillId="0" borderId="5" xfId="0" applyFont="1" applyBorder="1"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0" fontId="7" fillId="0" borderId="1" xfId="0" applyFont="1" applyBorder="1" applyAlignment="1">
      <alignment horizontal="right" vertical="center" wrapText="1"/>
    </xf>
    <xf numFmtId="0" fontId="7" fillId="0" borderId="7" xfId="0" applyFont="1" applyBorder="1" applyAlignment="1">
      <alignment horizontal="right" vertical="center" wrapText="1"/>
    </xf>
    <xf numFmtId="165" fontId="3" fillId="0" borderId="9" xfId="1" applyFont="1" applyBorder="1" applyAlignment="1">
      <alignment vertical="center" wrapText="1"/>
    </xf>
    <xf numFmtId="165" fontId="3" fillId="0" borderId="11" xfId="1" applyFont="1" applyBorder="1" applyAlignment="1">
      <alignment vertical="center" wrapText="1"/>
    </xf>
    <xf numFmtId="0" fontId="0" fillId="0" borderId="1" xfId="0" applyBorder="1" applyAlignment="1">
      <alignment horizontal="right" vertical="center" wrapText="1"/>
    </xf>
    <xf numFmtId="165" fontId="0" fillId="0" borderId="1" xfId="1" applyFont="1" applyBorder="1" applyAlignment="1">
      <alignment vertical="center" wrapText="1"/>
    </xf>
    <xf numFmtId="165" fontId="3" fillId="0" borderId="13" xfId="1" applyFont="1" applyBorder="1" applyAlignment="1">
      <alignment vertical="center" wrapText="1"/>
    </xf>
    <xf numFmtId="164" fontId="0" fillId="0" borderId="1" xfId="0" applyNumberFormat="1" applyBorder="1" applyAlignment="1">
      <alignment horizontal="right" vertical="center" wrapText="1"/>
    </xf>
    <xf numFmtId="0" fontId="6" fillId="0" borderId="1" xfId="2" applyBorder="1" applyAlignment="1">
      <alignment vertical="center" wrapText="1"/>
    </xf>
    <xf numFmtId="0" fontId="10" fillId="0" borderId="1" xfId="2" applyFont="1" applyBorder="1" applyAlignment="1">
      <alignment vertical="center" wrapText="1"/>
    </xf>
    <xf numFmtId="165" fontId="0" fillId="0" borderId="0" xfId="0" applyNumberFormat="1" applyAlignment="1">
      <alignment vertical="center" wrapText="1"/>
    </xf>
    <xf numFmtId="0" fontId="12" fillId="0" borderId="8" xfId="0" applyFont="1" applyBorder="1" applyAlignment="1">
      <alignment vertical="center" wrapText="1"/>
    </xf>
    <xf numFmtId="165" fontId="12" fillId="0" borderId="9" xfId="0" applyNumberFormat="1" applyFont="1" applyBorder="1" applyAlignment="1">
      <alignment vertical="center" wrapText="1"/>
    </xf>
    <xf numFmtId="165" fontId="11" fillId="0" borderId="9" xfId="1" applyFont="1" applyBorder="1" applyAlignment="1">
      <alignment vertical="center" wrapText="1"/>
    </xf>
    <xf numFmtId="0" fontId="11"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alignment horizontal="center" vertical="top" wrapText="1"/>
    </xf>
    <xf numFmtId="165" fontId="0" fillId="0" borderId="1" xfId="1" applyFont="1" applyBorder="1" applyAlignment="1">
      <alignment horizontal="center" vertical="center" wrapText="1"/>
    </xf>
    <xf numFmtId="165" fontId="3" fillId="0" borderId="6" xfId="1" applyFont="1" applyBorder="1" applyAlignment="1">
      <alignment horizontal="center" wrapText="1"/>
    </xf>
    <xf numFmtId="0" fontId="0" fillId="3" borderId="1" xfId="0" applyFill="1" applyBorder="1" applyAlignment="1">
      <alignment horizontal="right" vertical="top" wrapText="1"/>
    </xf>
    <xf numFmtId="165" fontId="0" fillId="3" borderId="1" xfId="1" applyFont="1" applyFill="1" applyBorder="1" applyAlignment="1">
      <alignment horizontal="center" vertical="top" wrapText="1"/>
    </xf>
    <xf numFmtId="0" fontId="0" fillId="3" borderId="0" xfId="0" applyFill="1" applyBorder="1" applyAlignment="1">
      <alignment horizontal="right" vertical="top" wrapText="1"/>
    </xf>
    <xf numFmtId="0" fontId="12" fillId="4" borderId="0" xfId="0" applyFont="1" applyFill="1" applyAlignment="1">
      <alignment vertical="center"/>
    </xf>
    <xf numFmtId="0" fontId="0" fillId="0" borderId="0" xfId="0" applyAlignment="1">
      <alignment vertical="center"/>
    </xf>
    <xf numFmtId="0" fontId="5" fillId="5" borderId="0" xfId="0" applyFont="1" applyFill="1"/>
    <xf numFmtId="0" fontId="2" fillId="5" borderId="0" xfId="0" applyFont="1" applyFill="1"/>
    <xf numFmtId="0" fontId="4" fillId="5" borderId="0" xfId="0" applyFont="1" applyFill="1"/>
    <xf numFmtId="0" fontId="2" fillId="5" borderId="0" xfId="0" applyFont="1" applyFill="1" applyAlignment="1">
      <alignment horizontal="right"/>
    </xf>
    <xf numFmtId="0" fontId="13" fillId="5" borderId="0" xfId="2" applyFont="1" applyFill="1" applyAlignment="1">
      <alignment horizontal="right"/>
    </xf>
    <xf numFmtId="49" fontId="0" fillId="6" borderId="0" xfId="2" applyNumberFormat="1" applyFont="1" applyFill="1" applyAlignment="1">
      <alignment horizontal="right" vertical="center" wrapText="1"/>
    </xf>
    <xf numFmtId="0" fontId="0" fillId="6" borderId="1" xfId="0" applyFill="1" applyBorder="1" applyAlignment="1">
      <alignment vertical="center" wrapText="1"/>
    </xf>
    <xf numFmtId="165" fontId="0" fillId="6" borderId="7" xfId="1" applyFont="1" applyFill="1" applyBorder="1" applyAlignment="1">
      <alignment vertical="center" wrapText="1"/>
    </xf>
    <xf numFmtId="165" fontId="0" fillId="6" borderId="1" xfId="1" applyFont="1" applyFill="1" applyBorder="1" applyAlignment="1">
      <alignment vertical="center" wrapText="1"/>
    </xf>
    <xf numFmtId="0" fontId="14" fillId="5" borderId="0" xfId="0" applyFont="1" applyFill="1" applyAlignment="1">
      <alignmen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15" fillId="5" borderId="0" xfId="2" applyFont="1" applyFill="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420A42"/>
      <color rgb="FFFEC95A"/>
      <color rgb="FF004173"/>
      <color rgb="FFF7A042"/>
      <color rgb="FFEFB310"/>
      <color rgb="FF002448"/>
      <color rgb="FF003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530343</xdr:colOff>
      <xdr:row>0</xdr:row>
      <xdr:rowOff>19050</xdr:rowOff>
    </xdr:from>
    <xdr:to>
      <xdr:col>3</xdr:col>
      <xdr:colOff>1162050</xdr:colOff>
      <xdr:row>0</xdr:row>
      <xdr:rowOff>654050</xdr:rowOff>
    </xdr:to>
    <xdr:pic>
      <xdr:nvPicPr>
        <xdr:cNvPr id="1025" name="Picture 1">
          <a:extLst>
            <a:ext uri="{FF2B5EF4-FFF2-40B4-BE49-F238E27FC236}">
              <a16:creationId xmlns:a16="http://schemas.microsoft.com/office/drawing/2014/main" id="{3DC86E47-3F67-47F6-9166-9179CB2B5E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0068" y="19050"/>
          <a:ext cx="631707"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ogan.qld.gov.au/" TargetMode="External"/><Relationship Id="rId2" Type="http://schemas.openxmlformats.org/officeDocument/2006/relationships/hyperlink" Target="https://loganhub.com.au/" TargetMode="External"/><Relationship Id="rId1" Type="http://schemas.openxmlformats.org/officeDocument/2006/relationships/hyperlink" Target="https://www.business.qld.gov.au/industry/titles-property-construction/titles-property/fee-calculato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ouncil@logan.qld.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zoomScaleNormal="100" workbookViewId="0">
      <selection activeCell="F19" sqref="F19"/>
    </sheetView>
  </sheetViews>
  <sheetFormatPr defaultRowHeight="14" x14ac:dyDescent="0.3"/>
  <cols>
    <col min="1" max="1" width="4.75" customWidth="1"/>
    <col min="2" max="2" width="33.58203125" customWidth="1"/>
    <col min="3" max="3" width="32.75" customWidth="1"/>
    <col min="4" max="4" width="15.83203125" customWidth="1"/>
  </cols>
  <sheetData>
    <row r="1" spans="1:4" ht="56.25" customHeight="1" x14ac:dyDescent="0.4">
      <c r="A1" s="52" t="s">
        <v>61</v>
      </c>
      <c r="B1" s="43"/>
      <c r="C1" s="43"/>
      <c r="D1" s="43"/>
    </row>
    <row r="2" spans="1:4" s="42" customFormat="1" ht="23.25" customHeight="1" x14ac:dyDescent="0.3">
      <c r="A2" s="41" t="s">
        <v>59</v>
      </c>
      <c r="B2" s="41"/>
      <c r="C2" s="41"/>
      <c r="D2" s="41"/>
    </row>
    <row r="3" spans="1:4" ht="42" customHeight="1" x14ac:dyDescent="0.3">
      <c r="A3" s="53" t="s">
        <v>63</v>
      </c>
      <c r="B3" s="54"/>
      <c r="C3" s="54"/>
      <c r="D3" s="55"/>
    </row>
    <row r="4" spans="1:4" ht="35" customHeight="1" x14ac:dyDescent="0.3">
      <c r="A4" s="56" t="s">
        <v>62</v>
      </c>
      <c r="B4" s="57"/>
      <c r="C4" s="57"/>
      <c r="D4" s="58"/>
    </row>
    <row r="5" spans="1:4" s="5" customFormat="1" ht="18.75" customHeight="1" x14ac:dyDescent="0.3">
      <c r="A5" s="10" t="s">
        <v>3</v>
      </c>
      <c r="B5" s="11"/>
      <c r="C5" s="11"/>
      <c r="D5" s="12"/>
    </row>
    <row r="6" spans="1:4" s="4" customFormat="1" x14ac:dyDescent="0.3">
      <c r="A6" s="8">
        <v>1</v>
      </c>
      <c r="B6" s="9" t="s">
        <v>4</v>
      </c>
      <c r="C6" s="38" t="s">
        <v>53</v>
      </c>
      <c r="D6" s="39">
        <v>1675</v>
      </c>
    </row>
    <row r="7" spans="1:4" s="4" customFormat="1" ht="28" x14ac:dyDescent="0.3">
      <c r="A7" s="35"/>
      <c r="B7" s="9"/>
      <c r="C7" s="38" t="s">
        <v>58</v>
      </c>
      <c r="D7" s="39">
        <v>840</v>
      </c>
    </row>
    <row r="8" spans="1:4" s="4" customFormat="1" ht="28" x14ac:dyDescent="0.3">
      <c r="A8" s="35"/>
      <c r="B8" s="9"/>
      <c r="C8" s="38" t="s">
        <v>54</v>
      </c>
      <c r="D8" s="39">
        <v>2261</v>
      </c>
    </row>
    <row r="9" spans="1:4" s="4" customFormat="1" ht="28" x14ac:dyDescent="0.3">
      <c r="A9" s="35"/>
      <c r="B9" s="9"/>
      <c r="C9" s="40" t="s">
        <v>57</v>
      </c>
      <c r="D9" s="39">
        <v>950</v>
      </c>
    </row>
    <row r="10" spans="1:4" s="4" customFormat="1" ht="42" x14ac:dyDescent="0.3">
      <c r="A10" s="35"/>
      <c r="B10" s="9" t="s">
        <v>56</v>
      </c>
      <c r="C10" s="48" t="s">
        <v>55</v>
      </c>
      <c r="D10" s="36">
        <f>IF(C10="C",D6,D8)</f>
        <v>1675</v>
      </c>
    </row>
    <row r="11" spans="1:4" s="4" customFormat="1" ht="26" x14ac:dyDescent="0.3">
      <c r="A11" s="6"/>
      <c r="B11" s="13" t="s">
        <v>11</v>
      </c>
      <c r="C11" s="49">
        <v>1</v>
      </c>
      <c r="D11" s="36">
        <f>IF(C10="C",C11*D7,C11*D9)</f>
        <v>840</v>
      </c>
    </row>
    <row r="12" spans="1:4" s="4" customFormat="1" x14ac:dyDescent="0.3">
      <c r="A12" s="6"/>
      <c r="C12" s="14" t="s">
        <v>60</v>
      </c>
      <c r="D12" s="37">
        <f>D10 + D11</f>
        <v>2515</v>
      </c>
    </row>
    <row r="13" spans="1:4" s="4" customFormat="1" ht="28.5" thickBot="1" x14ac:dyDescent="0.35">
      <c r="A13" s="15">
        <v>2</v>
      </c>
      <c r="B13" s="16" t="s">
        <v>5</v>
      </c>
      <c r="C13" s="18" t="s">
        <v>35</v>
      </c>
      <c r="D13" s="50"/>
    </row>
    <row r="14" spans="1:4" s="1" customFormat="1" ht="22.5" customHeight="1" x14ac:dyDescent="0.3">
      <c r="A14" s="7"/>
      <c r="C14" s="34" t="s">
        <v>6</v>
      </c>
      <c r="D14" s="20">
        <f>D12+D13</f>
        <v>2515</v>
      </c>
    </row>
    <row r="15" spans="1:4" s="5" customFormat="1" ht="18.75" customHeight="1" x14ac:dyDescent="0.3">
      <c r="A15" s="10" t="s">
        <v>7</v>
      </c>
      <c r="B15" s="11"/>
      <c r="C15" s="11"/>
      <c r="D15" s="12"/>
    </row>
    <row r="16" spans="1:4" s="1" customFormat="1" ht="27" customHeight="1" x14ac:dyDescent="0.3">
      <c r="A16" s="15">
        <f>A13+1</f>
        <v>3</v>
      </c>
      <c r="B16" s="16" t="s">
        <v>8</v>
      </c>
      <c r="C16" s="17" t="s">
        <v>14</v>
      </c>
      <c r="D16" s="51"/>
    </row>
    <row r="17" spans="1:4" s="1" customFormat="1" ht="29.25" customHeight="1" x14ac:dyDescent="0.3">
      <c r="A17" s="15">
        <f>A16+1</f>
        <v>4</v>
      </c>
      <c r="B17" s="16" t="s">
        <v>9</v>
      </c>
      <c r="C17" s="17" t="s">
        <v>13</v>
      </c>
      <c r="D17" s="51"/>
    </row>
    <row r="18" spans="1:4" s="1" customFormat="1" ht="30.75" customHeight="1" x14ac:dyDescent="0.3">
      <c r="A18" s="15">
        <f t="shared" ref="A18:A19" si="0">A17+1</f>
        <v>5</v>
      </c>
      <c r="B18" s="16" t="s">
        <v>37</v>
      </c>
      <c r="C18" s="24">
        <v>1318</v>
      </c>
      <c r="D18" s="22">
        <f>C18*C11</f>
        <v>1318</v>
      </c>
    </row>
    <row r="19" spans="1:4" s="1" customFormat="1" ht="25.5" customHeight="1" thickBot="1" x14ac:dyDescent="0.35">
      <c r="A19" s="15">
        <f t="shared" si="0"/>
        <v>6</v>
      </c>
      <c r="B19" s="16" t="s">
        <v>10</v>
      </c>
      <c r="C19" s="17" t="s">
        <v>12</v>
      </c>
      <c r="D19" s="51"/>
    </row>
    <row r="20" spans="1:4" s="4" customFormat="1" ht="23.25" customHeight="1" thickBot="1" x14ac:dyDescent="0.35">
      <c r="A20" s="6"/>
      <c r="C20" s="33" t="s">
        <v>34</v>
      </c>
      <c r="D20" s="19">
        <f>SUM(D16:D19)</f>
        <v>1318</v>
      </c>
    </row>
    <row r="21" spans="1:4" s="5" customFormat="1" ht="18.75" customHeight="1" x14ac:dyDescent="0.3">
      <c r="A21" s="10" t="s">
        <v>19</v>
      </c>
      <c r="B21" s="11"/>
      <c r="C21" s="11"/>
      <c r="D21" s="12"/>
    </row>
    <row r="22" spans="1:4" s="1" customFormat="1" ht="19.5" customHeight="1" x14ac:dyDescent="0.3">
      <c r="A22" s="15">
        <f>A19+1</f>
        <v>7</v>
      </c>
      <c r="B22" s="16" t="s">
        <v>20</v>
      </c>
      <c r="C22" s="17" t="s">
        <v>31</v>
      </c>
      <c r="D22" s="51"/>
    </row>
    <row r="23" spans="1:4" s="1" customFormat="1" ht="30" customHeight="1" x14ac:dyDescent="0.3">
      <c r="A23" s="15">
        <f>A22+1</f>
        <v>8</v>
      </c>
      <c r="B23" s="16" t="s">
        <v>21</v>
      </c>
      <c r="C23" s="17" t="s">
        <v>32</v>
      </c>
      <c r="D23" s="51"/>
    </row>
    <row r="24" spans="1:4" s="1" customFormat="1" ht="19.5" customHeight="1" x14ac:dyDescent="0.3">
      <c r="A24" s="15">
        <f t="shared" ref="A24:A31" si="1">A23+1</f>
        <v>9</v>
      </c>
      <c r="B24" s="16" t="s">
        <v>22</v>
      </c>
      <c r="C24" s="17" t="s">
        <v>31</v>
      </c>
      <c r="D24" s="51"/>
    </row>
    <row r="25" spans="1:4" s="1" customFormat="1" ht="19.5" customHeight="1" x14ac:dyDescent="0.3">
      <c r="A25" s="15">
        <f t="shared" si="1"/>
        <v>10</v>
      </c>
      <c r="B25" s="16" t="s">
        <v>23</v>
      </c>
      <c r="C25" s="17" t="s">
        <v>31</v>
      </c>
      <c r="D25" s="51"/>
    </row>
    <row r="26" spans="1:4" s="1" customFormat="1" ht="19.5" customHeight="1" x14ac:dyDescent="0.3">
      <c r="A26" s="15">
        <f t="shared" si="1"/>
        <v>11</v>
      </c>
      <c r="B26" s="16" t="s">
        <v>24</v>
      </c>
      <c r="C26" s="17" t="s">
        <v>31</v>
      </c>
      <c r="D26" s="51"/>
    </row>
    <row r="27" spans="1:4" s="1" customFormat="1" ht="19.5" customHeight="1" x14ac:dyDescent="0.3">
      <c r="A27" s="15">
        <f t="shared" si="1"/>
        <v>12</v>
      </c>
      <c r="B27" s="16" t="s">
        <v>25</v>
      </c>
      <c r="C27" s="17" t="s">
        <v>31</v>
      </c>
      <c r="D27" s="51"/>
    </row>
    <row r="28" spans="1:4" s="1" customFormat="1" ht="19.5" customHeight="1" x14ac:dyDescent="0.3">
      <c r="A28" s="15">
        <f t="shared" si="1"/>
        <v>13</v>
      </c>
      <c r="B28" s="16" t="s">
        <v>26</v>
      </c>
      <c r="C28" s="17" t="s">
        <v>31</v>
      </c>
      <c r="D28" s="51"/>
    </row>
    <row r="29" spans="1:4" s="1" customFormat="1" ht="19.5" customHeight="1" x14ac:dyDescent="0.3">
      <c r="A29" s="15">
        <f t="shared" si="1"/>
        <v>14</v>
      </c>
      <c r="B29" s="16" t="s">
        <v>27</v>
      </c>
      <c r="C29" s="17" t="s">
        <v>31</v>
      </c>
      <c r="D29" s="51"/>
    </row>
    <row r="30" spans="1:4" s="1" customFormat="1" ht="19.5" customHeight="1" x14ac:dyDescent="0.3">
      <c r="A30" s="15">
        <f t="shared" si="1"/>
        <v>15</v>
      </c>
      <c r="B30" s="16" t="s">
        <v>28</v>
      </c>
      <c r="C30" s="21" t="s">
        <v>30</v>
      </c>
      <c r="D30" s="51"/>
    </row>
    <row r="31" spans="1:4" s="1" customFormat="1" ht="19.5" customHeight="1" x14ac:dyDescent="0.3">
      <c r="A31" s="15">
        <f t="shared" si="1"/>
        <v>16</v>
      </c>
      <c r="B31" s="16" t="s">
        <v>29</v>
      </c>
      <c r="C31" s="21" t="s">
        <v>30</v>
      </c>
      <c r="D31" s="51"/>
    </row>
    <row r="32" spans="1:4" s="4" customFormat="1" ht="23.25" customHeight="1" thickBot="1" x14ac:dyDescent="0.35">
      <c r="A32" s="6"/>
      <c r="C32" s="32" t="s">
        <v>33</v>
      </c>
      <c r="D32" s="23">
        <f>SUM(D22:D31)</f>
        <v>0</v>
      </c>
    </row>
    <row r="33" spans="1:4" s="5" customFormat="1" ht="18.75" customHeight="1" x14ac:dyDescent="0.3">
      <c r="A33" s="10" t="s">
        <v>36</v>
      </c>
      <c r="B33" s="11"/>
      <c r="C33" s="11"/>
      <c r="D33" s="12"/>
    </row>
    <row r="34" spans="1:4" s="1" customFormat="1" ht="17.25" customHeight="1" x14ac:dyDescent="0.3">
      <c r="A34" s="15">
        <f>A31+1</f>
        <v>17</v>
      </c>
      <c r="B34" s="16" t="s">
        <v>38</v>
      </c>
      <c r="C34" s="24">
        <v>623</v>
      </c>
      <c r="D34" s="22">
        <f>C34*C11</f>
        <v>623</v>
      </c>
    </row>
    <row r="35" spans="1:4" s="1" customFormat="1" ht="17.25" customHeight="1" x14ac:dyDescent="0.3">
      <c r="A35" s="15">
        <f>A34+1</f>
        <v>18</v>
      </c>
      <c r="B35" s="16" t="s">
        <v>39</v>
      </c>
      <c r="C35" s="21" t="s">
        <v>40</v>
      </c>
      <c r="D35" s="22">
        <f>C34</f>
        <v>623</v>
      </c>
    </row>
    <row r="36" spans="1:4" s="1" customFormat="1" ht="121" x14ac:dyDescent="0.3">
      <c r="A36" s="8">
        <f t="shared" ref="A36:A38" si="2">A35+1</f>
        <v>19</v>
      </c>
      <c r="B36" s="16" t="s">
        <v>51</v>
      </c>
      <c r="C36" s="25" t="s">
        <v>50</v>
      </c>
      <c r="D36" s="51"/>
    </row>
    <row r="37" spans="1:4" s="1" customFormat="1" x14ac:dyDescent="0.3">
      <c r="A37" s="15">
        <f t="shared" si="2"/>
        <v>20</v>
      </c>
      <c r="B37" s="16" t="s">
        <v>41</v>
      </c>
      <c r="C37" s="17" t="s">
        <v>42</v>
      </c>
      <c r="D37" s="51"/>
    </row>
    <row r="38" spans="1:4" s="1" customFormat="1" ht="37.5" x14ac:dyDescent="0.3">
      <c r="A38" s="15">
        <f t="shared" si="2"/>
        <v>21</v>
      </c>
      <c r="B38" s="16" t="s">
        <v>43</v>
      </c>
      <c r="C38" s="26" t="s">
        <v>44</v>
      </c>
      <c r="D38" s="51"/>
    </row>
    <row r="39" spans="1:4" s="1" customFormat="1" ht="31.5" customHeight="1" thickBot="1" x14ac:dyDescent="0.35">
      <c r="A39" s="7"/>
      <c r="C39" s="32" t="s">
        <v>45</v>
      </c>
      <c r="D39" s="23">
        <f>SUM(D34:D38)</f>
        <v>1246</v>
      </c>
    </row>
    <row r="40" spans="1:4" s="1" customFormat="1" ht="31.5" customHeight="1" thickBot="1" x14ac:dyDescent="0.35">
      <c r="A40" s="7"/>
      <c r="C40" s="31" t="s">
        <v>47</v>
      </c>
      <c r="D40" s="30">
        <f>SUM(D14,D20,D32,D39)</f>
        <v>5079</v>
      </c>
    </row>
    <row r="41" spans="1:4" s="1" customFormat="1" ht="14.5" thickBot="1" x14ac:dyDescent="0.35">
      <c r="A41" s="7"/>
      <c r="C41" s="2" t="s">
        <v>46</v>
      </c>
      <c r="D41" s="27">
        <f>0.1*D40</f>
        <v>507.90000000000003</v>
      </c>
    </row>
    <row r="42" spans="1:4" s="4" customFormat="1" ht="30.75" customHeight="1" thickBot="1" x14ac:dyDescent="0.35">
      <c r="A42" s="3"/>
      <c r="C42" s="28" t="s">
        <v>48</v>
      </c>
      <c r="D42" s="29">
        <f>SUM(D40,D41)</f>
        <v>5586.9</v>
      </c>
    </row>
    <row r="43" spans="1:4" ht="17.25" customHeight="1" x14ac:dyDescent="0.3">
      <c r="A43" s="44" t="s">
        <v>0</v>
      </c>
      <c r="B43" s="45"/>
      <c r="C43" s="46" t="s">
        <v>15</v>
      </c>
      <c r="D43" s="45" t="s">
        <v>16</v>
      </c>
    </row>
    <row r="44" spans="1:4" ht="17.25" customHeight="1" x14ac:dyDescent="0.3">
      <c r="A44" s="45" t="s">
        <v>2</v>
      </c>
      <c r="B44" s="45"/>
      <c r="C44" s="47" t="s">
        <v>1</v>
      </c>
      <c r="D44" s="45" t="s">
        <v>17</v>
      </c>
    </row>
    <row r="45" spans="1:4" ht="17.25" customHeight="1" x14ac:dyDescent="0.3">
      <c r="A45" s="45" t="s">
        <v>49</v>
      </c>
      <c r="B45" s="45"/>
      <c r="C45" s="59" t="s">
        <v>52</v>
      </c>
      <c r="D45" s="45" t="s">
        <v>18</v>
      </c>
    </row>
  </sheetData>
  <mergeCells count="2">
    <mergeCell ref="A3:D3"/>
    <mergeCell ref="A4:D4"/>
  </mergeCells>
  <hyperlinks>
    <hyperlink ref="C38" r:id="rId1" xr:uid="{00000000-0004-0000-0000-000002000000}"/>
    <hyperlink ref="C36" r:id="rId2" xr:uid="{00000000-0004-0000-0000-000003000000}"/>
    <hyperlink ref="C45" r:id="rId3" xr:uid="{00000000-0004-0000-0000-000001000000}"/>
    <hyperlink ref="C44" r:id="rId4" xr:uid="{00000000-0004-0000-0000-000000000000}"/>
  </hyperlinks>
  <pageMargins left="0.44" right="0.35" top="0.41"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Estimator - Reconfig Lots</vt:lpstr>
    </vt:vector>
  </TitlesOfParts>
  <Company>Logan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Subdivision project cost estimator</dc:title>
  <dc:creator>Logan City Council</dc:creator>
  <cp:lastModifiedBy>Reddy, Kate</cp:lastModifiedBy>
  <cp:lastPrinted>2017-09-21T23:38:52Z</cp:lastPrinted>
  <dcterms:created xsi:type="dcterms:W3CDTF">2017-09-21T05:42:35Z</dcterms:created>
  <dcterms:modified xsi:type="dcterms:W3CDTF">2023-06-20T01:02:55Z</dcterms:modified>
</cp:coreProperties>
</file>